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015" activeTab="0"/>
  </bookViews>
  <sheets>
    <sheet name="批复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<sst xmlns="http://schemas.openxmlformats.org/spreadsheetml/2006/main" count="85" uniqueCount="55">
  <si>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附件1</t>
  </si>
  <si>
    <t>山西省2019年新增粮食产能田间工程建设项目实施方案批复表</t>
  </si>
  <si>
    <t xml:space="preserve">                                                                                                                                                           单位：万元      </t>
  </si>
  <si>
    <t>序号</t>
  </si>
  <si>
    <t>项目名称</t>
  </si>
  <si>
    <t>建设
性质</t>
  </si>
  <si>
    <t>建设地点</t>
  </si>
  <si>
    <t>建设规模（万亩）</t>
  </si>
  <si>
    <t>建设    年限</t>
  </si>
  <si>
    <t>投资来源</t>
  </si>
  <si>
    <t>总投资</t>
  </si>
  <si>
    <t>建设内容</t>
  </si>
  <si>
    <t>项目（法人）单位及项目责任人</t>
  </si>
  <si>
    <t>日常监管直接责任单位及监管责任人</t>
  </si>
  <si>
    <t>备注</t>
  </si>
  <si>
    <t>总计</t>
  </si>
  <si>
    <t>中央预算内投资</t>
  </si>
  <si>
    <t>省级配套</t>
  </si>
  <si>
    <t>高平市2019年新增粮食产能田间工程建设项目</t>
  </si>
  <si>
    <t>新建</t>
  </si>
  <si>
    <t>寺庄镇西曲村、釜山村、贾村、高良村、杨家庄村、北王庄村、王报村、寺村庄、西阳村、冯家庄村、伯方村、市望村、箭头村等13村；建宁乡李家河村、建北村、建南村、东庙村、冯庄村、小川村、郭庄村、苏庄村等8村；南城街道办事处璩庄村、南韩庄村、瓦窑头村、梨园村、掌里村、北陈村、南陈村、南许庄村等8村；共29个村</t>
  </si>
  <si>
    <t>寺庄镇西曲村、釜山村、贾村、高良村、杨家庄村、北王庄村、王报村、寺村庄、西阳村、冯家庄村、伯方村、市望村、箭头村等13村；建宁乡李家河村、建北村、建南村、东庙村、冯庄村、小川村、郭庄村、苏庄村等8村；南城街道办事处璩庄村、南韩庄村、瓦窑头村、梨园村、掌里村、北陈村、南陈村、南许庄村等8村；共29个村。</t>
  </si>
  <si>
    <t>泽州县2019年新增粮食产能田间工程建设项目</t>
  </si>
  <si>
    <t>北义城镇北义城村、南义城村、小河西村；金村镇东洼村、大庄村；大东沟镇辛壁村、峪南村；下村镇刘村等8个村。</t>
  </si>
  <si>
    <t xml:space="preserve"> </t>
  </si>
  <si>
    <t>襄垣县2019年新增粮食产能田间工程建设项目</t>
  </si>
  <si>
    <t xml:space="preserve">王村镇杜村、史属村、胡岩、夏教、高家沟、井峪、龙王堂、南铺、孔家洞；西营镇兴民村、常家坪、牛狼河、磁窑头；下良镇李庙坡、韩庄村、北下良、寨沟、水碾、梁家庄、水碾沟、白杨岭、上良村；夏店镇王家岭、李家岭、西石、河口、大平等4个乡镇27个行政村。 </t>
  </si>
  <si>
    <t>祁县2019年新增粮食产能田间工程建设项目</t>
  </si>
  <si>
    <t>古县镇洛阳村、城赵镇原西村</t>
  </si>
  <si>
    <t>长子县2019年新增粮食产能田间工程建设项目</t>
  </si>
  <si>
    <t>南漳镇南漳村、中漳村、北漳村、南李末村、鹿家沟村、漳河神村、东王内村、王内庄村、上霍村、上霍庄村、东北呈村、西北呈村、酒村、西南呈村、东旺村、西旺村、东常村17个行政村；常张乡陈西沟村、岭上村、韩村、松木厂村、南岭村、八栈村、鸦儿沟村、连西沟村、段西沟村、圪坨村、宜丰村、杜家庄村、新建村、北庄村、常庄村、李家村、西庄村、东壁村、西壁村、九台峪村、胡家峪村、余家峪村、李家峪村、罗卜头村24个行政村；共计2个乡镇，41个行政村</t>
  </si>
  <si>
    <t xml:space="preserve">上湖乡上湖村、段庄村、李坡村、北河村、莲花池村、史大合村、芦家庄村、常村；羊头崖乡羊头崖村、南寺庄村、韩赠村、下庄村、盐土洼村、西草庄村、独堆村、东刘义村、昌村、新南洼村、山郊村、豹庄村、南坪村、南王昌村、吉村、七里凹村、下白草坪村、白云村、堡底村、红洼村、阔郊村等2个乡镇29个行政村 </t>
  </si>
  <si>
    <t>2019-2020</t>
  </si>
  <si>
    <t>2019-2020</t>
  </si>
  <si>
    <t>整修U60混凝土渠道2315米，整修U40混凝土渠道4720.5米，U60节制闸1座，取水口48处；整修砂砾石田间路7443米、25022.5平方米；整修混凝土田间路521米、1823.5平方米；修土质排水沟488米，进地板涵15座；机井更新2眼及配套、新建井房2座；低压输水管道灌溉工程280亩，铺设PEΦ110mm管道1593米，PEΦ75mm管道160米，泄水阀井6座，控制阀井2座，消力池35个；增施商品有机肥1968.84亩、用量295.33吨。</t>
  </si>
  <si>
    <t xml:space="preserve"> 郝永茂
寿阳县
农业农村局
总农艺师13834419677</t>
  </si>
  <si>
    <t xml:space="preserve">李晓艳
高平市
农业农村局
土肥站
农艺师13700563199 </t>
  </si>
  <si>
    <t xml:space="preserve">李培文
高平市
农业农村局副局长13435635833 </t>
  </si>
  <si>
    <t xml:space="preserve">郝庆华
襄垣县
农业委员会副主任13453533702 </t>
  </si>
  <si>
    <t xml:space="preserve">原批复文号
晋发改审批发［2018］4号 </t>
  </si>
  <si>
    <t>新建</t>
  </si>
  <si>
    <t>寿阳县2018年新增粮食产能田间工程建设项目（变更）</t>
  </si>
  <si>
    <t xml:space="preserve">杨建德
祁县
农业农村局
副主任13546739110 </t>
  </si>
  <si>
    <t xml:space="preserve">武元
祁县             农业农村局
土肥站站长13403664301 </t>
  </si>
  <si>
    <t xml:space="preserve">李志强
长子县
农业委员会副主任13935513111 </t>
  </si>
  <si>
    <t xml:space="preserve">李向东
长子县                           农业委员会
土肥站站长13835502377 </t>
  </si>
  <si>
    <t>王志强
寿阳县             农业农村局
土肥站站长13546741680</t>
  </si>
  <si>
    <t>和国杰
襄垣县
农业委员会
土壤肥料工作站站长13509757048</t>
  </si>
  <si>
    <t>实施土地平整4874.27亩，其中底土平整土方工程量158.67万立方米,表土剥离及回填土方工程量69.52万立方米,修筑地埂土方工程量3.90万立方米。整修田间路总面积662710平方米，其中泥结石田间路425810平方米；混凝土田间路236900平方米,配套漫水桥及排水沟等。农田林网工程栽植国槐8951株，紫叶李3517株。实施玉米秸秆粉碎还田34744.38亩；增施商品有机肥57320.58亩，总施用量16523.57吨；施用硫酸亚铁4874.27亩，总施用量389.94吨。</t>
  </si>
  <si>
    <t>实施土地平整6466.93亩，底土平整土方量253.44万立方米；表土剥离及回填土方工程量86.22万立方米。整修田间路29000米、86101平方米，其中整修泥结石面层田间路24817米、72722平方米，整修混凝土面层田间路4183米、13379平方米，配套局部道路拓宽回填土方工程等。增施商品有机肥17504.88亩，总增施量5117.71吨；施用硫酸亚铁6466.93亩，施用517.35吨。</t>
  </si>
  <si>
    <t>实施土地平整6787.07亩，底土平整土方量1316380立方米、田埂修筑土方量27264.21立方米；整修混凝土田间路45465.69米、136397.07平方米；整修砂砾石田间路218608.49米、655825.47平米；排水沟161925米；过路桥涵160座；漫水桥41座；整修玉米秸秆粉碎还田42982.17亩；增施商品有机肥42982.17亩、施用量7465.39吨；施用硫酸亚铁6787.07亩、施用量678.71吨。</t>
  </si>
  <si>
    <t xml:space="preserve">原野
泽州县
农业农村局土壤肥料工作站站长，15835628918 </t>
  </si>
  <si>
    <t xml:space="preserve">闫广军
泽州县
农业农村局总农经师13015351611 </t>
  </si>
  <si>
    <t>实施土地平整729.65亩，其中底土平整土方量268365立方米，表土剥离及回覆土方量145931立方米，田埂修筑土方量2371立方米；低压输水管道灌溉工程2927亩，更新机井及配套设施32眼、新建井房32座，铺设￠90mm的PVC管道25181米、铺设￠110mm的PVC管道1976米、出水口472个、阀门井29座、泄水井27座；整修碎石田间路279949米、873926平方米；整修混凝土田间路11428米、34900平方米；漫水桥17座，过路管涵112座，路边排水沟35836米，修复排洪渠1302米；实施玉米秸秆粉碎还田59706亩；增施商品有机肥59706亩，总增施用量6116.53吨；施用硫酸亚铁729.65亩、用量29.19吨。</t>
  </si>
  <si>
    <t>实施土地平整13579亩，底土平整645.06万立方米，表土剥离与回填271.57万立方米；整修砂砾石田间路201523米、806092平方米；整修混凝土田间路41001米、164004平方米；过路管涵148座；漫水桥22座；预制板式排水沟145514米；排洪渠1180米；增施商品有机肥80000亩，总增施用量15394.75吨；施用硫酸亚铁13579亩，用量543.16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</si>
</sst>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);[Red]\(0.00\)"/>
    <numFmt numFmtId="178" formatCode="0_);[Red]\(0\)"/>
    <numFmt numFmtId="179" formatCode="0.000000_ "/>
    <numFmt numFmtId="180" formatCode="0.000000_);[Red]\(0.000000\)"/>
    <numFmt numFmtId="181" formatCode="0.00_ "/>
    <numFmt numFmtId="182" formatCode="0.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8" applyNumberFormat="0" applyFont="0" applyAlignment="0" applyProtection="0"/>
  </cellStyleXfs>
  <cellXfs count="99"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left"/>
      <protection/>
    </xf>
    <xf numFmtId="178" fontId="9" fillId="0" borderId="9" xfId="0" applyNumberFormat="1" applyFont="1" applyFill="1" applyBorder="1" applyAlignment="1" applyProtection="1">
      <alignment horizontal="left" vertical="center" wrapText="1"/>
      <protection/>
    </xf>
    <xf numFmtId="178" fontId="0" fillId="0" borderId="0" xfId="0" applyNumberFormat="1" applyFont="1" applyAlignment="1" applyProtection="1">
      <alignment horizontal="left"/>
      <protection/>
    </xf>
    <xf numFmtId="181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/>
      <protection/>
    </xf>
    <xf numFmtId="179" fontId="0" fillId="0" borderId="0" xfId="0" applyNumberFormat="1" applyFont="1" applyAlignment="1" applyProtection="1">
      <alignment horizontal="left"/>
      <protection/>
    </xf>
    <xf numFmtId="177" fontId="3" fillId="0" borderId="9" xfId="0" applyNumberFormat="1" applyFont="1" applyFill="1" applyBorder="1" applyAlignment="1" applyProtection="1">
      <alignment horizontal="left" vertical="center" wrapText="1"/>
      <protection/>
    </xf>
    <xf numFmtId="178" fontId="3" fillId="0" borderId="9" xfId="0" applyNumberFormat="1" applyFont="1" applyFill="1" applyBorder="1" applyAlignment="1" applyProtection="1">
      <alignment horizontal="left" vertical="center" wrapText="1"/>
      <protection/>
    </xf>
    <xf numFmtId="178" fontId="4" fillId="0" borderId="0" xfId="0" applyNumberFormat="1" applyFont="1" applyFill="1" applyAlignment="1" applyProtection="1">
      <alignment vertical="top"/>
      <protection/>
    </xf>
    <xf numFmtId="178" fontId="3" fillId="0" borderId="9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Alignment="1" applyProtection="1">
      <alignment/>
      <protection/>
    </xf>
    <xf numFmtId="178" fontId="9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left" vertical="center" wrapText="1"/>
      <protection/>
    </xf>
    <xf numFmtId="176" fontId="10" fillId="0" borderId="12" xfId="0" applyNumberFormat="1" applyFont="1" applyFill="1" applyBorder="1" applyAlignment="1" applyProtection="1">
      <alignment horizontal="left"/>
      <protection/>
    </xf>
    <xf numFmtId="176" fontId="10" fillId="0" borderId="11" xfId="0" applyNumberFormat="1" applyFont="1" applyFill="1" applyBorder="1" applyAlignment="1" applyProtection="1">
      <alignment horizontal="left"/>
      <protection/>
    </xf>
    <xf numFmtId="176" fontId="3" fillId="0" borderId="9" xfId="0" applyNumberFormat="1" applyFont="1" applyFill="1" applyBorder="1" applyAlignment="1" applyProtection="1">
      <alignment horizontal="left" vertical="center" wrapText="1"/>
      <protection/>
    </xf>
    <xf numFmtId="182" fontId="3" fillId="0" borderId="9" xfId="0" applyNumberFormat="1" applyFont="1" applyFill="1" applyBorder="1" applyAlignment="1" applyProtection="1">
      <alignment horizontal="left" vertical="center" wrapText="1"/>
      <protection/>
    </xf>
    <xf numFmtId="181" fontId="3" fillId="0" borderId="10" xfId="0" applyNumberFormat="1" applyFont="1" applyFill="1" applyBorder="1" applyAlignment="1" applyProtection="1">
      <alignment horizontal="left" vertical="center" wrapText="1"/>
      <protection/>
    </xf>
    <xf numFmtId="181" fontId="3" fillId="0" borderId="12" xfId="0" applyNumberFormat="1" applyFont="1" applyFill="1" applyBorder="1" applyAlignment="1" applyProtection="1">
      <alignment horizontal="left" vertical="center" wrapText="1"/>
      <protection/>
    </xf>
    <xf numFmtId="181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79" fontId="3" fillId="0" borderId="10" xfId="0" applyNumberFormat="1" applyFont="1" applyFill="1" applyBorder="1" applyAlignment="1" applyProtection="1">
      <alignment horizontal="left" vertical="center" wrapText="1"/>
      <protection/>
    </xf>
    <xf numFmtId="179" fontId="3" fillId="0" borderId="12" xfId="0" applyNumberFormat="1" applyFont="1" applyFill="1" applyBorder="1" applyAlignment="1" applyProtection="1">
      <alignment horizontal="left" vertical="center" wrapText="1"/>
      <protection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80" fontId="3" fillId="0" borderId="10" xfId="0" applyNumberFormat="1" applyFont="1" applyFill="1" applyBorder="1" applyAlignment="1" applyProtection="1">
      <alignment horizontal="left" vertical="center" wrapText="1"/>
      <protection/>
    </xf>
    <xf numFmtId="180" fontId="3" fillId="0" borderId="12" xfId="0" applyNumberFormat="1" applyFont="1" applyFill="1" applyBorder="1" applyAlignment="1" applyProtection="1">
      <alignment horizontal="left" vertical="center"/>
      <protection/>
    </xf>
    <xf numFmtId="18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78" fontId="8" fillId="0" borderId="10" xfId="0" applyNumberFormat="1" applyFont="1" applyFill="1" applyBorder="1" applyAlignment="1" applyProtection="1">
      <alignment horizontal="center" vertical="center" wrapText="1"/>
      <protection/>
    </xf>
    <xf numFmtId="178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M3"/>
    </sheetView>
  </sheetViews>
  <sheetFormatPr defaultColWidth="9.00390625" defaultRowHeight="14.25"/>
  <cols>
    <col min="1" max="1" width="4.375" style="5" customWidth="1"/>
    <col min="2" max="2" width="8.375" style="5" customWidth="1"/>
    <col min="3" max="3" width="4.875" style="25" customWidth="1"/>
    <col min="4" max="4" width="20.125" style="15" customWidth="1"/>
    <col min="5" max="5" width="9.375" style="15" customWidth="1"/>
    <col min="6" max="6" width="6.375" style="15" customWidth="1"/>
    <col min="7" max="7" width="7.625" style="12" customWidth="1"/>
    <col min="8" max="8" width="7.375" style="12" hidden="1" customWidth="1"/>
    <col min="9" max="9" width="6.875" style="22" customWidth="1"/>
    <col min="10" max="10" width="27.75390625" style="12" customWidth="1"/>
    <col min="11" max="11" width="9.375" style="5" customWidth="1"/>
    <col min="12" max="12" width="9.00390625" style="5" customWidth="1"/>
    <col min="13" max="13" width="7.75390625" style="5" customWidth="1"/>
    <col min="14" max="14" width="9.00390625" style="5" customWidth="1"/>
    <col min="15" max="15" width="13.875" style="5" customWidth="1"/>
    <col min="16" max="16" width="11.625" style="5" customWidth="1"/>
    <col min="17" max="17" width="9.00390625" style="5" customWidth="1"/>
    <col min="18" max="18" width="11.625" style="5" bestFit="1" customWidth="1"/>
    <col min="19" max="16384" width="9.00390625" style="5" customWidth="1"/>
  </cols>
  <sheetData>
    <row r="1" spans="1:12" ht="14.25">
      <c r="A1" s="34" t="s">
        <v>0</v>
      </c>
      <c r="B1" s="34"/>
      <c r="C1" s="24"/>
      <c r="D1" s="1"/>
      <c r="E1" s="1"/>
      <c r="F1" s="1"/>
      <c r="G1" s="2"/>
      <c r="H1" s="2"/>
      <c r="I1" s="20"/>
      <c r="J1" s="3"/>
      <c r="K1" s="4"/>
      <c r="L1" s="4"/>
    </row>
    <row r="2" spans="2:13" ht="23.25" customHeight="1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4.25" customHeight="1">
      <c r="A4" s="28" t="s">
        <v>3</v>
      </c>
      <c r="B4" s="28" t="s">
        <v>4</v>
      </c>
      <c r="C4" s="37" t="s">
        <v>5</v>
      </c>
      <c r="D4" s="39" t="s">
        <v>6</v>
      </c>
      <c r="E4" s="39" t="s">
        <v>7</v>
      </c>
      <c r="F4" s="39" t="s">
        <v>8</v>
      </c>
      <c r="G4" s="58" t="s">
        <v>9</v>
      </c>
      <c r="H4" s="39" t="s">
        <v>10</v>
      </c>
      <c r="I4" s="75" t="s">
        <v>10</v>
      </c>
      <c r="J4" s="77" t="s">
        <v>11</v>
      </c>
      <c r="K4" s="37" t="s">
        <v>12</v>
      </c>
      <c r="L4" s="37" t="s">
        <v>13</v>
      </c>
      <c r="M4" s="41" t="s">
        <v>14</v>
      </c>
    </row>
    <row r="5" spans="1:13" ht="45.75" customHeight="1">
      <c r="A5" s="29"/>
      <c r="B5" s="29"/>
      <c r="C5" s="38"/>
      <c r="D5" s="40"/>
      <c r="E5" s="40"/>
      <c r="F5" s="40"/>
      <c r="G5" s="59"/>
      <c r="H5" s="40"/>
      <c r="I5" s="76"/>
      <c r="J5" s="78"/>
      <c r="K5" s="38"/>
      <c r="L5" s="38"/>
      <c r="M5" s="41"/>
    </row>
    <row r="6" spans="1:15" s="7" customFormat="1" ht="18" customHeight="1">
      <c r="A6" s="26"/>
      <c r="B6" s="30"/>
      <c r="C6" s="41" t="s">
        <v>40</v>
      </c>
      <c r="D6" s="47"/>
      <c r="E6" s="50">
        <f>SUM(E9:E26)</f>
        <v>25.948247000000002</v>
      </c>
      <c r="F6" s="66" t="s">
        <v>32</v>
      </c>
      <c r="G6" s="6" t="s">
        <v>15</v>
      </c>
      <c r="H6" s="50" t="e">
        <f>SUM(H12:H26)</f>
        <v>#REF!</v>
      </c>
      <c r="I6" s="9">
        <f>I9+I12+I15+I18+I21+I24</f>
        <v>34462</v>
      </c>
      <c r="J6" s="79"/>
      <c r="K6" s="93"/>
      <c r="L6" s="93"/>
      <c r="M6" s="83"/>
      <c r="O6" s="8"/>
    </row>
    <row r="7" spans="1:15" s="7" customFormat="1" ht="27" customHeight="1">
      <c r="A7" s="26"/>
      <c r="B7" s="30"/>
      <c r="C7" s="41"/>
      <c r="D7" s="48"/>
      <c r="E7" s="51"/>
      <c r="F7" s="67"/>
      <c r="G7" s="6" t="s">
        <v>16</v>
      </c>
      <c r="H7" s="51"/>
      <c r="I7" s="9">
        <f>I10+I13+I16+I19+I22+I25</f>
        <v>27570</v>
      </c>
      <c r="J7" s="79"/>
      <c r="K7" s="94"/>
      <c r="L7" s="94"/>
      <c r="M7" s="83"/>
      <c r="O7" s="8"/>
    </row>
    <row r="8" spans="1:15" s="7" customFormat="1" ht="18" customHeight="1">
      <c r="A8" s="26"/>
      <c r="B8" s="30"/>
      <c r="C8" s="41"/>
      <c r="D8" s="49"/>
      <c r="E8" s="52"/>
      <c r="F8" s="68"/>
      <c r="G8" s="6" t="s">
        <v>17</v>
      </c>
      <c r="H8" s="52"/>
      <c r="I8" s="9">
        <f>I11+I14+I17+I20+I23+I26</f>
        <v>6892</v>
      </c>
      <c r="J8" s="79"/>
      <c r="K8" s="95"/>
      <c r="L8" s="95"/>
      <c r="M8" s="83"/>
      <c r="O8" s="8"/>
    </row>
    <row r="9" spans="1:15" s="7" customFormat="1" ht="46.5" customHeight="1">
      <c r="A9" s="27">
        <v>1</v>
      </c>
      <c r="B9" s="31" t="s">
        <v>18</v>
      </c>
      <c r="C9" s="27" t="s">
        <v>19</v>
      </c>
      <c r="D9" s="44" t="s">
        <v>20</v>
      </c>
      <c r="E9" s="53">
        <v>5.732058</v>
      </c>
      <c r="F9" s="44" t="s">
        <v>32</v>
      </c>
      <c r="G9" s="18" t="s">
        <v>15</v>
      </c>
      <c r="H9" s="19">
        <v>2250</v>
      </c>
      <c r="I9" s="19">
        <v>8400</v>
      </c>
      <c r="J9" s="80" t="s">
        <v>48</v>
      </c>
      <c r="K9" s="96" t="s">
        <v>36</v>
      </c>
      <c r="L9" s="96" t="s">
        <v>37</v>
      </c>
      <c r="M9" s="84"/>
      <c r="O9" s="10"/>
    </row>
    <row r="10" spans="1:18" s="7" customFormat="1" ht="46.5" customHeight="1">
      <c r="A10" s="27"/>
      <c r="B10" s="32"/>
      <c r="C10" s="27"/>
      <c r="D10" s="45" t="s">
        <v>21</v>
      </c>
      <c r="E10" s="53"/>
      <c r="F10" s="45"/>
      <c r="G10" s="18" t="s">
        <v>16</v>
      </c>
      <c r="H10" s="19">
        <v>1800</v>
      </c>
      <c r="I10" s="19">
        <f>I9*0.8</f>
        <v>6720</v>
      </c>
      <c r="J10" s="81"/>
      <c r="K10" s="97"/>
      <c r="L10" s="97"/>
      <c r="M10" s="85"/>
      <c r="O10" s="10"/>
      <c r="R10" s="17"/>
    </row>
    <row r="11" spans="1:15" s="7" customFormat="1" ht="46.5" customHeight="1">
      <c r="A11" s="27"/>
      <c r="B11" s="33"/>
      <c r="C11" s="27"/>
      <c r="D11" s="46" t="s">
        <v>21</v>
      </c>
      <c r="E11" s="53"/>
      <c r="F11" s="46"/>
      <c r="G11" s="18" t="s">
        <v>17</v>
      </c>
      <c r="H11" s="19">
        <v>450</v>
      </c>
      <c r="I11" s="19">
        <f>I9-I10</f>
        <v>1680</v>
      </c>
      <c r="J11" s="82"/>
      <c r="K11" s="98"/>
      <c r="L11" s="98"/>
      <c r="M11" s="86"/>
      <c r="O11" s="10"/>
    </row>
    <row r="12" spans="1:15" s="7" customFormat="1" ht="39.75" customHeight="1">
      <c r="A12" s="27">
        <v>2</v>
      </c>
      <c r="B12" s="31" t="s">
        <v>22</v>
      </c>
      <c r="C12" s="27" t="s">
        <v>19</v>
      </c>
      <c r="D12" s="44" t="s">
        <v>23</v>
      </c>
      <c r="E12" s="42">
        <v>1.750488</v>
      </c>
      <c r="F12" s="44" t="s">
        <v>33</v>
      </c>
      <c r="G12" s="18" t="s">
        <v>15</v>
      </c>
      <c r="H12" s="19" t="e">
        <f>H13+H14</f>
        <v>#REF!</v>
      </c>
      <c r="I12" s="19">
        <v>2377</v>
      </c>
      <c r="J12" s="72" t="s">
        <v>49</v>
      </c>
      <c r="K12" s="96" t="s">
        <v>51</v>
      </c>
      <c r="L12" s="96" t="s">
        <v>52</v>
      </c>
      <c r="M12" s="87" t="s">
        <v>24</v>
      </c>
      <c r="O12" s="8"/>
    </row>
    <row r="13" spans="1:16" s="7" customFormat="1" ht="39.75" customHeight="1">
      <c r="A13" s="27"/>
      <c r="B13" s="32"/>
      <c r="C13" s="27"/>
      <c r="D13" s="45"/>
      <c r="E13" s="42"/>
      <c r="F13" s="45"/>
      <c r="G13" s="18" t="s">
        <v>16</v>
      </c>
      <c r="H13" s="19" t="e">
        <f>I13+#REF!</f>
        <v>#REF!</v>
      </c>
      <c r="I13" s="19">
        <v>1902</v>
      </c>
      <c r="J13" s="73"/>
      <c r="K13" s="97"/>
      <c r="L13" s="97"/>
      <c r="M13" s="88"/>
      <c r="O13" s="11"/>
      <c r="P13" s="11"/>
    </row>
    <row r="14" spans="1:13" s="7" customFormat="1" ht="39.75" customHeight="1">
      <c r="A14" s="27"/>
      <c r="B14" s="33"/>
      <c r="C14" s="27"/>
      <c r="D14" s="46"/>
      <c r="E14" s="42"/>
      <c r="F14" s="46"/>
      <c r="G14" s="18" t="s">
        <v>17</v>
      </c>
      <c r="H14" s="19" t="e">
        <f>I14+#REF!</f>
        <v>#REF!</v>
      </c>
      <c r="I14" s="19">
        <f>I12-I13</f>
        <v>475</v>
      </c>
      <c r="J14" s="74"/>
      <c r="K14" s="98"/>
      <c r="L14" s="98"/>
      <c r="M14" s="88"/>
    </row>
    <row r="15" spans="1:16" s="13" customFormat="1" ht="69.75" customHeight="1">
      <c r="A15" s="43">
        <v>3</v>
      </c>
      <c r="B15" s="44" t="s">
        <v>25</v>
      </c>
      <c r="C15" s="43" t="s">
        <v>19</v>
      </c>
      <c r="D15" s="44" t="s">
        <v>26</v>
      </c>
      <c r="E15" s="60">
        <v>4.298217</v>
      </c>
      <c r="F15" s="44" t="s">
        <v>32</v>
      </c>
      <c r="G15" s="18" t="s">
        <v>15</v>
      </c>
      <c r="H15" s="19">
        <v>3825</v>
      </c>
      <c r="I15" s="19">
        <v>5820</v>
      </c>
      <c r="J15" s="72" t="s">
        <v>50</v>
      </c>
      <c r="K15" s="69" t="s">
        <v>47</v>
      </c>
      <c r="L15" s="69" t="s">
        <v>38</v>
      </c>
      <c r="M15" s="89"/>
      <c r="N15" s="12"/>
      <c r="O15" s="12"/>
      <c r="P15" s="12"/>
    </row>
    <row r="16" spans="1:16" s="13" customFormat="1" ht="69.75" customHeight="1">
      <c r="A16" s="43"/>
      <c r="B16" s="45"/>
      <c r="C16" s="43"/>
      <c r="D16" s="45"/>
      <c r="E16" s="61"/>
      <c r="F16" s="45"/>
      <c r="G16" s="18" t="s">
        <v>16</v>
      </c>
      <c r="H16" s="19">
        <v>3060</v>
      </c>
      <c r="I16" s="19">
        <f>I15*0.8</f>
        <v>4656</v>
      </c>
      <c r="J16" s="73"/>
      <c r="K16" s="70"/>
      <c r="L16" s="70"/>
      <c r="M16" s="90"/>
      <c r="N16" s="12"/>
      <c r="O16" s="14"/>
      <c r="P16" s="12"/>
    </row>
    <row r="17" spans="1:16" s="13" customFormat="1" ht="69.75" customHeight="1">
      <c r="A17" s="43"/>
      <c r="B17" s="46"/>
      <c r="C17" s="43"/>
      <c r="D17" s="46"/>
      <c r="E17" s="62"/>
      <c r="F17" s="46"/>
      <c r="G17" s="18" t="s">
        <v>17</v>
      </c>
      <c r="H17" s="19">
        <v>765</v>
      </c>
      <c r="I17" s="19">
        <f>I15-I16</f>
        <v>1164</v>
      </c>
      <c r="J17" s="74"/>
      <c r="K17" s="71"/>
      <c r="L17" s="71"/>
      <c r="M17" s="91"/>
      <c r="N17" s="12"/>
      <c r="P17" s="12"/>
    </row>
    <row r="18" spans="1:16" s="13" customFormat="1" ht="69.75" customHeight="1">
      <c r="A18" s="43">
        <v>4</v>
      </c>
      <c r="B18" s="44" t="s">
        <v>27</v>
      </c>
      <c r="C18" s="43" t="s">
        <v>19</v>
      </c>
      <c r="D18" s="44" t="s">
        <v>28</v>
      </c>
      <c r="E18" s="63">
        <f>1968.84/10000</f>
        <v>0.196884</v>
      </c>
      <c r="F18" s="44" t="s">
        <v>32</v>
      </c>
      <c r="G18" s="18" t="s">
        <v>15</v>
      </c>
      <c r="H18" s="19">
        <v>1500</v>
      </c>
      <c r="I18" s="19">
        <v>270</v>
      </c>
      <c r="J18" s="72" t="s">
        <v>34</v>
      </c>
      <c r="K18" s="69" t="s">
        <v>43</v>
      </c>
      <c r="L18" s="69" t="s">
        <v>42</v>
      </c>
      <c r="M18" s="92"/>
      <c r="N18" s="12"/>
      <c r="O18" s="12"/>
      <c r="P18" s="12"/>
    </row>
    <row r="19" spans="1:16" s="13" customFormat="1" ht="69.75" customHeight="1">
      <c r="A19" s="43"/>
      <c r="B19" s="45"/>
      <c r="C19" s="43"/>
      <c r="D19" s="45"/>
      <c r="E19" s="64"/>
      <c r="F19" s="45"/>
      <c r="G19" s="18" t="s">
        <v>16</v>
      </c>
      <c r="H19" s="19">
        <v>1200</v>
      </c>
      <c r="I19" s="19">
        <f>I18*0.8</f>
        <v>216</v>
      </c>
      <c r="J19" s="73"/>
      <c r="K19" s="70"/>
      <c r="L19" s="70"/>
      <c r="M19" s="92"/>
      <c r="N19" s="12"/>
      <c r="O19" s="12"/>
      <c r="P19" s="12"/>
    </row>
    <row r="20" spans="1:16" s="13" customFormat="1" ht="69.75" customHeight="1">
      <c r="A20" s="43"/>
      <c r="B20" s="46"/>
      <c r="C20" s="43"/>
      <c r="D20" s="46"/>
      <c r="E20" s="65"/>
      <c r="F20" s="46"/>
      <c r="G20" s="18" t="s">
        <v>17</v>
      </c>
      <c r="H20" s="19">
        <v>300</v>
      </c>
      <c r="I20" s="19">
        <f>I18-I19</f>
        <v>54</v>
      </c>
      <c r="J20" s="74"/>
      <c r="K20" s="71"/>
      <c r="L20" s="71"/>
      <c r="M20" s="92"/>
      <c r="N20" s="12"/>
      <c r="O20" s="12"/>
      <c r="P20" s="12"/>
    </row>
    <row r="21" spans="1:13" s="13" customFormat="1" ht="68.25" customHeight="1">
      <c r="A21" s="43">
        <v>5</v>
      </c>
      <c r="B21" s="44" t="s">
        <v>29</v>
      </c>
      <c r="C21" s="43" t="s">
        <v>19</v>
      </c>
      <c r="D21" s="44" t="s">
        <v>30</v>
      </c>
      <c r="E21" s="55">
        <v>5.9706</v>
      </c>
      <c r="F21" s="44" t="s">
        <v>32</v>
      </c>
      <c r="G21" s="18" t="s">
        <v>15</v>
      </c>
      <c r="H21" s="19">
        <v>4200</v>
      </c>
      <c r="I21" s="21">
        <v>6160</v>
      </c>
      <c r="J21" s="44" t="s">
        <v>53</v>
      </c>
      <c r="K21" s="69" t="s">
        <v>45</v>
      </c>
      <c r="L21" s="69" t="s">
        <v>44</v>
      </c>
      <c r="M21" s="92"/>
    </row>
    <row r="22" spans="1:13" s="13" customFormat="1" ht="68.25" customHeight="1">
      <c r="A22" s="43"/>
      <c r="B22" s="45"/>
      <c r="C22" s="43"/>
      <c r="D22" s="45"/>
      <c r="E22" s="56"/>
      <c r="F22" s="45"/>
      <c r="G22" s="18" t="s">
        <v>16</v>
      </c>
      <c r="H22" s="19">
        <v>3360</v>
      </c>
      <c r="I22" s="19">
        <f>I21*0.8</f>
        <v>4928</v>
      </c>
      <c r="J22" s="45"/>
      <c r="K22" s="70"/>
      <c r="L22" s="70"/>
      <c r="M22" s="92"/>
    </row>
    <row r="23" spans="1:13" s="13" customFormat="1" ht="68.25" customHeight="1">
      <c r="A23" s="43"/>
      <c r="B23" s="46"/>
      <c r="C23" s="43"/>
      <c r="D23" s="46"/>
      <c r="E23" s="57"/>
      <c r="F23" s="46"/>
      <c r="G23" s="18" t="s">
        <v>17</v>
      </c>
      <c r="H23" s="19">
        <v>840</v>
      </c>
      <c r="I23" s="19">
        <f>I21-I22</f>
        <v>1232</v>
      </c>
      <c r="J23" s="46"/>
      <c r="K23" s="71"/>
      <c r="L23" s="71"/>
      <c r="M23" s="92"/>
    </row>
    <row r="24" spans="1:13" s="13" customFormat="1" ht="52.5" customHeight="1">
      <c r="A24" s="43">
        <v>6</v>
      </c>
      <c r="B24" s="42" t="s">
        <v>41</v>
      </c>
      <c r="C24" s="43" t="s">
        <v>40</v>
      </c>
      <c r="D24" s="44" t="s">
        <v>31</v>
      </c>
      <c r="E24" s="54">
        <v>8</v>
      </c>
      <c r="F24" s="44" t="s">
        <v>32</v>
      </c>
      <c r="G24" s="18" t="s">
        <v>15</v>
      </c>
      <c r="H24" s="19">
        <v>7500</v>
      </c>
      <c r="I24" s="19">
        <v>11435</v>
      </c>
      <c r="J24" s="72" t="s">
        <v>54</v>
      </c>
      <c r="K24" s="69" t="s">
        <v>46</v>
      </c>
      <c r="L24" s="69" t="s">
        <v>35</v>
      </c>
      <c r="M24" s="42" t="s">
        <v>39</v>
      </c>
    </row>
    <row r="25" spans="1:13" s="13" customFormat="1" ht="52.5" customHeight="1">
      <c r="A25" s="43"/>
      <c r="B25" s="42"/>
      <c r="C25" s="43"/>
      <c r="D25" s="45"/>
      <c r="E25" s="54"/>
      <c r="F25" s="45"/>
      <c r="G25" s="18" t="s">
        <v>16</v>
      </c>
      <c r="H25" s="19">
        <v>6000</v>
      </c>
      <c r="I25" s="19">
        <f>I24*0.8</f>
        <v>9148</v>
      </c>
      <c r="J25" s="73"/>
      <c r="K25" s="70"/>
      <c r="L25" s="70"/>
      <c r="M25" s="42"/>
    </row>
    <row r="26" spans="1:13" s="13" customFormat="1" ht="52.5" customHeight="1">
      <c r="A26" s="43"/>
      <c r="B26" s="42"/>
      <c r="C26" s="43"/>
      <c r="D26" s="46"/>
      <c r="E26" s="54"/>
      <c r="F26" s="46"/>
      <c r="G26" s="18" t="s">
        <v>17</v>
      </c>
      <c r="H26" s="19">
        <v>1500</v>
      </c>
      <c r="I26" s="19">
        <f>I24-I25</f>
        <v>2287</v>
      </c>
      <c r="J26" s="74"/>
      <c r="K26" s="71"/>
      <c r="L26" s="71"/>
      <c r="M26" s="42"/>
    </row>
    <row r="27" spans="7:10" ht="14.25">
      <c r="G27" s="16"/>
      <c r="J27" s="16"/>
    </row>
    <row r="28" spans="9:10" ht="14.25">
      <c r="I28" s="23"/>
      <c r="J28" s="16"/>
    </row>
    <row r="29" ht="14.25">
      <c r="I29" s="23"/>
    </row>
    <row r="33" ht="14.25">
      <c r="G33" s="16"/>
    </row>
    <row r="34" ht="14.25">
      <c r="J34" s="16"/>
    </row>
    <row r="35" ht="14.25">
      <c r="J35" s="16"/>
    </row>
    <row r="36" ht="14.25">
      <c r="J36" s="16"/>
    </row>
    <row r="37" ht="14.25">
      <c r="J37" s="16"/>
    </row>
  </sheetData>
  <sheetProtection/>
  <mergeCells count="87">
    <mergeCell ref="K24:K26"/>
    <mergeCell ref="L24:L26"/>
    <mergeCell ref="L6:L8"/>
    <mergeCell ref="L9:L11"/>
    <mergeCell ref="L12:L14"/>
    <mergeCell ref="K6:K8"/>
    <mergeCell ref="K9:K11"/>
    <mergeCell ref="K12:K14"/>
    <mergeCell ref="K15:K17"/>
    <mergeCell ref="L15:L17"/>
    <mergeCell ref="M24:M26"/>
    <mergeCell ref="M6:M8"/>
    <mergeCell ref="M9:M11"/>
    <mergeCell ref="M12:M14"/>
    <mergeCell ref="M15:M17"/>
    <mergeCell ref="M18:M20"/>
    <mergeCell ref="M21:M23"/>
    <mergeCell ref="J24:J26"/>
    <mergeCell ref="I4:I5"/>
    <mergeCell ref="J4:J5"/>
    <mergeCell ref="J6:J8"/>
    <mergeCell ref="J9:J11"/>
    <mergeCell ref="J12:J14"/>
    <mergeCell ref="F21:F23"/>
    <mergeCell ref="L18:L20"/>
    <mergeCell ref="L21:L23"/>
    <mergeCell ref="K18:K20"/>
    <mergeCell ref="K21:K23"/>
    <mergeCell ref="J15:J17"/>
    <mergeCell ref="J18:J20"/>
    <mergeCell ref="J21:J23"/>
    <mergeCell ref="G4:G5"/>
    <mergeCell ref="H6:H8"/>
    <mergeCell ref="E15:E17"/>
    <mergeCell ref="E18:E20"/>
    <mergeCell ref="F4:F5"/>
    <mergeCell ref="F6:F8"/>
    <mergeCell ref="F24:F26"/>
    <mergeCell ref="F18:F20"/>
    <mergeCell ref="E6:E8"/>
    <mergeCell ref="E9:E11"/>
    <mergeCell ref="E12:E14"/>
    <mergeCell ref="E24:E26"/>
    <mergeCell ref="E21:E23"/>
    <mergeCell ref="F9:F11"/>
    <mergeCell ref="F12:F14"/>
    <mergeCell ref="F15:F17"/>
    <mergeCell ref="C24:C26"/>
    <mergeCell ref="D4:D5"/>
    <mergeCell ref="D6:D8"/>
    <mergeCell ref="D9:D11"/>
    <mergeCell ref="D12:D14"/>
    <mergeCell ref="D15:D17"/>
    <mergeCell ref="D18:D20"/>
    <mergeCell ref="D21:D23"/>
    <mergeCell ref="D24:D26"/>
    <mergeCell ref="C6:C8"/>
    <mergeCell ref="A12:A14"/>
    <mergeCell ref="A15:A17"/>
    <mergeCell ref="A18:A20"/>
    <mergeCell ref="A21:A23"/>
    <mergeCell ref="A24:A26"/>
    <mergeCell ref="C9:C11"/>
    <mergeCell ref="C12:C14"/>
    <mergeCell ref="C15:C17"/>
    <mergeCell ref="C18:C20"/>
    <mergeCell ref="C21:C23"/>
    <mergeCell ref="H4:H5"/>
    <mergeCell ref="K4:K5"/>
    <mergeCell ref="L4:L5"/>
    <mergeCell ref="M4:M5"/>
    <mergeCell ref="E4:E5"/>
    <mergeCell ref="B24:B26"/>
    <mergeCell ref="B12:B14"/>
    <mergeCell ref="B15:B17"/>
    <mergeCell ref="B18:B20"/>
    <mergeCell ref="B21:B23"/>
    <mergeCell ref="A6:A8"/>
    <mergeCell ref="A9:A11"/>
    <mergeCell ref="B4:B5"/>
    <mergeCell ref="B6:B8"/>
    <mergeCell ref="B9:B11"/>
    <mergeCell ref="A1:B1"/>
    <mergeCell ref="B2:M2"/>
    <mergeCell ref="A3:M3"/>
    <mergeCell ref="A4:A5"/>
    <mergeCell ref="C4:C5"/>
  </mergeCells>
  <printOptions/>
  <pageMargins left="0.747823152016467" right="0.747823152016467" top="0.999874956025852" bottom="0.999874956025852" header="0.499937478012926" footer="0.4999374780129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2019-03-25T09:53:11Z</cp:lastPrinted>
  <dcterms:created xsi:type="dcterms:W3CDTF">1996-12-17T01:32:42Z</dcterms:created>
  <dcterms:modified xsi:type="dcterms:W3CDTF">2019-03-25T09:54:07Z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